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667A0AB3-9F6A-400A-8420-4B0031E418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1.03.2026" sheetId="9" r:id="rId1"/>
  </sheets>
  <definedNames>
    <definedName name="_xlnm.Print_Titles" localSheetId="0">'31.03.2026'!$3:$4</definedName>
    <definedName name="_xlnm.Print_Area" localSheetId="0">'31.03.2026'!$A$1:$V$48</definedName>
  </definedNames>
  <calcPr calcId="191029"/>
</workbook>
</file>

<file path=xl/calcChain.xml><?xml version="1.0" encoding="utf-8"?>
<calcChain xmlns="http://schemas.openxmlformats.org/spreadsheetml/2006/main">
  <c r="H34" i="9" l="1"/>
  <c r="J34" i="9"/>
  <c r="L34" i="9"/>
  <c r="M34" i="9"/>
  <c r="N34" i="9"/>
  <c r="O34" i="9"/>
  <c r="P34" i="9"/>
  <c r="R34" i="9"/>
  <c r="Q33" i="9"/>
  <c r="Q32" i="9"/>
  <c r="H21" i="9"/>
  <c r="I21" i="9"/>
  <c r="J21" i="9"/>
  <c r="K21" i="9"/>
  <c r="L21" i="9"/>
  <c r="M21" i="9"/>
  <c r="N21" i="9"/>
  <c r="O21" i="9"/>
  <c r="P21" i="9"/>
  <c r="R21" i="9"/>
  <c r="H22" i="9" l="1"/>
  <c r="I22" i="9"/>
  <c r="J22" i="9"/>
  <c r="K22" i="9"/>
  <c r="L22" i="9"/>
  <c r="M22" i="9"/>
  <c r="N22" i="9"/>
  <c r="O22" i="9"/>
  <c r="P22" i="9"/>
  <c r="G22" i="9"/>
  <c r="R30" i="9"/>
  <c r="R29" i="9"/>
  <c r="Q30" i="9"/>
  <c r="Q29" i="9"/>
  <c r="O31" i="9"/>
  <c r="P31" i="9"/>
  <c r="O28" i="9"/>
  <c r="P28" i="9"/>
  <c r="O26" i="9"/>
  <c r="P26" i="9"/>
  <c r="O24" i="9"/>
  <c r="P24" i="9"/>
  <c r="Q19" i="9"/>
  <c r="R19" i="9"/>
  <c r="Q20" i="9"/>
  <c r="R20" i="9"/>
  <c r="R18" i="9"/>
  <c r="Q18" i="9"/>
  <c r="Q15" i="9"/>
  <c r="R15" i="9"/>
  <c r="Q16" i="9"/>
  <c r="R16" i="9"/>
  <c r="R14" i="9"/>
  <c r="Q14" i="9"/>
  <c r="Q12" i="9"/>
  <c r="R12" i="9"/>
  <c r="Q11" i="9"/>
  <c r="R11" i="9"/>
  <c r="R10" i="9"/>
  <c r="Q10" i="9"/>
  <c r="R7" i="9"/>
  <c r="Q7" i="9"/>
  <c r="H28" i="9"/>
  <c r="I28" i="9"/>
  <c r="J28" i="9"/>
  <c r="K28" i="9"/>
  <c r="L28" i="9"/>
  <c r="M28" i="9"/>
  <c r="N28" i="9"/>
  <c r="G28" i="9"/>
  <c r="H17" i="9"/>
  <c r="I17" i="9"/>
  <c r="J17" i="9"/>
  <c r="K17" i="9"/>
  <c r="L17" i="9"/>
  <c r="M17" i="9"/>
  <c r="N17" i="9"/>
  <c r="H13" i="9"/>
  <c r="I13" i="9"/>
  <c r="I34" i="9" s="1"/>
  <c r="J13" i="9"/>
  <c r="K13" i="9"/>
  <c r="K34" i="9" s="1"/>
  <c r="L13" i="9"/>
  <c r="M13" i="9"/>
  <c r="N13" i="9"/>
  <c r="H9" i="9"/>
  <c r="I9" i="9"/>
  <c r="J9" i="9"/>
  <c r="K9" i="9"/>
  <c r="L9" i="9"/>
  <c r="M9" i="9"/>
  <c r="N9" i="9"/>
  <c r="G9" i="9"/>
  <c r="N6" i="9"/>
  <c r="Q17" i="9" l="1"/>
  <c r="Q9" i="9"/>
  <c r="R9" i="9"/>
  <c r="R17" i="9"/>
  <c r="R13" i="9"/>
  <c r="Q13" i="9"/>
  <c r="Q34" i="9" s="1"/>
  <c r="G17" i="9" l="1"/>
  <c r="G13" i="9" l="1"/>
  <c r="G34" i="9" s="1"/>
  <c r="H31" i="9" l="1"/>
  <c r="I31" i="9"/>
  <c r="J31" i="9"/>
  <c r="K31" i="9"/>
  <c r="L31" i="9"/>
  <c r="M31" i="9"/>
  <c r="N31" i="9"/>
  <c r="G31" i="9"/>
  <c r="R33" i="9"/>
  <c r="H24" i="9" l="1"/>
  <c r="I24" i="9"/>
  <c r="J24" i="9"/>
  <c r="K24" i="9"/>
  <c r="L24" i="9"/>
  <c r="M24" i="9"/>
  <c r="N24" i="9"/>
  <c r="G24" i="9"/>
  <c r="H6" i="9"/>
  <c r="I6" i="9"/>
  <c r="J6" i="9"/>
  <c r="K6" i="9"/>
  <c r="L6" i="9"/>
  <c r="M6" i="9"/>
  <c r="G6" i="9"/>
  <c r="Q8" i="9"/>
  <c r="R8" i="9"/>
  <c r="H26" i="9" l="1"/>
  <c r="I26" i="9"/>
  <c r="J26" i="9"/>
  <c r="K26" i="9"/>
  <c r="L26" i="9"/>
  <c r="M26" i="9"/>
  <c r="N26" i="9"/>
  <c r="G26" i="9"/>
  <c r="G21" i="9" s="1"/>
  <c r="R27" i="9"/>
  <c r="R26" i="9" s="1"/>
  <c r="Q27" i="9"/>
  <c r="Q26" i="9" s="1"/>
  <c r="R25" i="9" l="1"/>
  <c r="R24" i="9" s="1"/>
  <c r="Q31" i="9"/>
  <c r="Q21" i="9" s="1"/>
  <c r="R32" i="9"/>
  <c r="R31" i="9" s="1"/>
  <c r="R28" i="9" l="1"/>
  <c r="Q28" i="9"/>
  <c r="Q25" i="9"/>
  <c r="Q24" i="9" s="1"/>
  <c r="R23" i="9"/>
  <c r="R22" i="9" s="1"/>
  <c r="Q23" i="9"/>
  <c r="Q22" i="9" s="1"/>
  <c r="R6" i="9"/>
  <c r="Q6" i="9"/>
</calcChain>
</file>

<file path=xl/sharedStrings.xml><?xml version="1.0" encoding="utf-8"?>
<sst xmlns="http://schemas.openxmlformats.org/spreadsheetml/2006/main" count="120" uniqueCount="95">
  <si>
    <t>№</t>
  </si>
  <si>
    <t>Срок реализации</t>
  </si>
  <si>
    <t>Ответственный исполнитель</t>
  </si>
  <si>
    <t>Срок ввода объектов в эксплуатацию:</t>
  </si>
  <si>
    <t>Наименование регионального проекта</t>
  </si>
  <si>
    <t>7.1</t>
  </si>
  <si>
    <t>№ проекта</t>
  </si>
  <si>
    <t>План</t>
  </si>
  <si>
    <t>Факт</t>
  </si>
  <si>
    <t>Наименование мероприятия регионального проекта</t>
  </si>
  <si>
    <t>Соглашение о предоставлении  межбюджетного трансферта, имеющего целевое назначение</t>
  </si>
  <si>
    <t>Наименование  муниципальной программы, подпрограммы, мероприятия</t>
  </si>
  <si>
    <t>Федеральный бюджет                       (в рамках соглашения)</t>
  </si>
  <si>
    <t>Областной бюджет                                (в рамках соглашения)</t>
  </si>
  <si>
    <t xml:space="preserve">Муниципальная программа                         «Развитие жилищного строительства Северодвинска»                               подпрограмма 1 «Содействие развитию жилищного строительства Северодвинска»                                                     мероприятие 1.01 «Проектирование и строительство многоквартирных домов» </t>
  </si>
  <si>
    <t>Всего</t>
  </si>
  <si>
    <t xml:space="preserve">Благоустройство общественной территории </t>
  </si>
  <si>
    <t xml:space="preserve">Формирование современной комфортной городской среды </t>
  </si>
  <si>
    <t xml:space="preserve">Местный бюджет                               </t>
  </si>
  <si>
    <t>8</t>
  </si>
  <si>
    <t>Благоустройство дворовых территорий</t>
  </si>
  <si>
    <t>8.1</t>
  </si>
  <si>
    <t>9</t>
  </si>
  <si>
    <t>10</t>
  </si>
  <si>
    <t>Подготовка проектной документации</t>
  </si>
  <si>
    <t>10.1</t>
  </si>
  <si>
    <t>Нераспределенные лимиты</t>
  </si>
  <si>
    <t>Никитин Н.Н.</t>
  </si>
  <si>
    <t>Е.Н. Комарова</t>
  </si>
  <si>
    <t>не предусмотрены</t>
  </si>
  <si>
    <t xml:space="preserve">Муниципальная программа «Обеспечение комфортного и безопасного проживания населения на территории муниципального образования «Северодвинск»                                                                                                                         подпрограмма 4 «Благоустройство территории»                                                 мероприятие 2.04 «Выполнение работ по благоустройству придомовых и общественных территорий в рамках регионального проекта «Формирование комфортной городской среды в Архангельской области» </t>
  </si>
  <si>
    <t>Благоустройство общественной территории, расположенной в районе многоквартирного дома №144 по ул. Южной</t>
  </si>
  <si>
    <t>от 21.03.2025 
№ 017-25-КЖКХ</t>
  </si>
  <si>
    <t>Соглашение о предоставлении субсидии из бюджета Архангельской области бюджету муниципального округа Архангельской области «Город Северодвинск» на реализацию муниципальных программ формирования современной городской среды в рамках регионального проекта "Формирование комфортной городской среды в Архангельской области" от 12.02.2025 № 11503000-1-2025-012</t>
  </si>
  <si>
    <t>Проверке достоверности сметной стоимости объекта</t>
  </si>
  <si>
    <t>Оказание услуги по проверке достоверности сметной стоимости объекта: "Благоустройство ОТ, расположенной в р-не МКД № 144 по ул. Южной"</t>
  </si>
  <si>
    <t>9.1</t>
  </si>
  <si>
    <t>11</t>
  </si>
  <si>
    <t>11.1</t>
  </si>
  <si>
    <t>Соглашение о предоставлении субсидии из бюджета Архангельской области бюджету муниципального округа Архангельской области «Город Северодвинск»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от 12.02.2025 № 11503000-12025-013</t>
  </si>
  <si>
    <t>от 27.01.2025
№ 25КЖКХ-13</t>
  </si>
  <si>
    <t>от 07.03.2025
№ 20-2025-114339</t>
  </si>
  <si>
    <t>-</t>
  </si>
  <si>
    <t>Крупник О.В.</t>
  </si>
  <si>
    <t>"Реализация
мероприятия по модернизации
школьных систем образования,
предусматривающие
капитальный ремонт и
оборудование зданий
общеобразовательных
организаций"</t>
  </si>
  <si>
    <t>Соглашения о предоставлении иного межбюджетного трансферта, имеющего целевое назначение, из областного бюджета бюджетам муниципальных районов ,муниципальных округов,и городских округов Архангельской области на реализацию мероприятий по модернизации школьных систем образования 19.02.2025 № 11503000-1-2025-010 (в части расходов Управления образования)</t>
  </si>
  <si>
    <t xml:space="preserve"> "Педагоги и наставники" (национальный проект "Молодежь и дети")</t>
  </si>
  <si>
    <t xml:space="preserve"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
</t>
  </si>
  <si>
    <t>Муниципальная программа «Развитие образования Северодвинска» Мероприятие 2.05. Ежемесячное денежное вознаграждение за классное руководство педагогическим работникам муниципальных общеобразовательных организаций</t>
  </si>
  <si>
    <t xml:space="preserve"> 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«Сириус», муниципальных общеобразовательных организаций и профессиональных образовательных организаций
</t>
  </si>
  <si>
    <t>Муниципальная программа «Развитие образования Северодвинска» Мероприятие 2.09. 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</t>
  </si>
  <si>
    <t xml:space="preserve">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
</t>
  </si>
  <si>
    <t>Муниципальная программа «Развитие образования Северодвинска» Мероприятие 2.08. Обеспечение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</t>
  </si>
  <si>
    <t>"Все лучшее детям" (национальный проект "Молодежь и дети")</t>
  </si>
  <si>
    <t>Латышев А.П.</t>
  </si>
  <si>
    <t>Сведения о реализации региональных проектов в муниципальном образовании «Город Северодвинск»</t>
  </si>
  <si>
    <t>по состоянию на 31.03.2026</t>
  </si>
  <si>
    <t>Объем финансирования в 2026 году, тыс. руб.</t>
  </si>
  <si>
    <t>Государственный фонд*</t>
  </si>
  <si>
    <t>* - средства публично-правовой компании «Фонд развития территорий»</t>
  </si>
  <si>
    <t>Модернизация региональных и (или)
муниципальных учреждений культуры
(модернизация региональных и
муниципальных школ искусств (субсидии
бюджетам муниципальных районов,
муниципальных округов и городских округов Архангельской области))</t>
  </si>
  <si>
    <t>Муниципальная программа«Развитие сферы культуры и туризма муниципального образования «Город Северодвинск»
Подпрограмма 3 «Сохранение и развитие системы учреждений дополнительного образования в сфере культуры и искусства»:
Мероприятие 2.10 «Модернизация муниципальных школ искусств».</t>
  </si>
  <si>
    <t xml:space="preserve">Соглашение о предоставлении субсидии из бюджета субъекта Российской Федерации
местному бюджету на модернизацию детских школ искусств
от 27.01.2026 № 11503000-1-2026-010
</t>
  </si>
  <si>
    <t>Модернизация региональных и (или)
муниципальных учреждений культуры
(модернизация музеев, находящихся в
региональной и муниципальной
собственности (субсидии бюджетам
муниципальных районов, муниципальных округов и городских округов
Архангельской области))</t>
  </si>
  <si>
    <t xml:space="preserve">Муниципальная программа«Развитие сферы культуры и туризма муниципального образования «Город Северодвинск»
Подпрограмма 1 «Сохранение культурного наследия Северодвинска»
Мероприятие 2.05 «Проведение ремонтных работ в зданиях и помещениях МБУК «Северодвинский городской краеведческий музей», переданных в оперативное управление, в том числе техническое обследование зданий и разработка проектной документации»
</t>
  </si>
  <si>
    <t>Техническое оснащение региональных и муниципальных музеев
(субсидии бюджетам муниципальных районов, муниципальных округов, городских округов, городских и сельских поселений Архангельской области)</t>
  </si>
  <si>
    <t>Муниципальная программа«Развитие сферы культуры и туризма муниципального образования «Город Северодвинск»
Подпрограмма 1 «Сохранение культурного наследия Северодвинска»
Мероприятие 2.07 «Проведение мероприятий, связанных с обеспечением комплексной безопасности МБУК «Северодвинский городской краеведческий музей»</t>
  </si>
  <si>
    <t>Соглашение о предоставлении субсидии из бюджета субъекта Российской Федерации
местному бюджету на мероприятия по государственной поддержке отрасли культуры в части оснащения муниципальных музеев
от 23.01.2025  № 11503000-1-2026-007</t>
  </si>
  <si>
    <t xml:space="preserve">Заключены контракты по результатам открытых конкурсов:
1.       Капитальный ремонт нежилого помещения МАУ ДО "ДХШ № 2". Ремонт помещений, вентиляции и электромонтажные работы:
ИП ЖОЛОБОВА Лариса Николаевна цена 14 800 000,00 руб. Дата заключения договора 13.03.2026 год.
2.       Капитальный ремонт главного крыльца: ООО «Фридом» цена 6 211 725,45 руб. Дата заключения договора 10.03.2026 год.
 Заключены контракты с ед. поставщиком:
Капитальный ремонт нежилого помещения МАУ ДО "ДХШ № 2". Замена окон – 11.03.2026, сумма  1 759 000,00 руб. подрядчик ИП Вохмянин
Капитальный ремонт нежилого помещения МАУ ДО "ДХШ № 2" (капитальный ремонт кровли) – 12.03.2026, сумма  1 287 349,81 руб. подрядчик ООО "Фридом"
Капитальный ремонт нежилого помещения МАУ ДО "ДХШ № 2". Пожарная сигнализация – 13.03.2026, сумма  585 129,63 руб. подрядчик ИП Цивкунов
</t>
  </si>
  <si>
    <t>По результатам электронного аукциона заключен договор от 30.03.2026 №  0324300016626000004 (Капитальный ремонт системы электроснабжения и освещения здания музея). Сумма контракта 9 557 441.22 рублей. Подрядчик ООО "АЭРОСТРОЙСЕРВИС". Срок исполнения 30.09.2026</t>
  </si>
  <si>
    <t xml:space="preserve">Путем проведения конкурсных процедур заключено два договора:
1 – устройство системы видеонаблюдения от 05.03.2026 № 0324300016626000003, подрядчик ИП Коромыслов, срок – сентябрь 2026, сумма 797 000,00 рублей
2 – установка защитных рольставней от 04.03.2026 № 0324300016626000002, срок – 30.08.2026, сумма 1 292 000,00 рублей.
</t>
  </si>
  <si>
    <t>Муниципальная программа «Развитие образования Северодвинска»: Мероприятие 2.02.  Проведение мероприятий, направленных на выполнение подготовительных работ, на  реконструкцию, на капитальный ремонт и на  усиление строительных конструкций  объектов муниципальных образовательных организаций (включая объекты переданные МКУ ЦОФООС), Мероприятие 2.04. Проведение мероприятий, направленных на обновление материально-технической базы муниципальных общеобразовательных организаций</t>
  </si>
  <si>
    <t>Оснащение: Договор № 5 от 25.02.2026, Договор № 6 от 25.02.2026, Договор № 7Н от 02.03.2026, Договор № 260301/К от 02.03.2026, Договор № 260304/К от 04.03.2026, Договор от 04.03.2026, Договор № 32615721235 от 10.03.2026 (32615721235), Договор поставки товара № 3\03-1 от 10.03.2026, Договор № 11/03М от 11.03.2026, Договор № 1-12.03.26 от 12.03.2026, Договор № 26/02-2ЕС от 12.03.2026, Договор № 1-Х от 13.03.2026, Договор № 2-Ф от 13.03.2026, Договор № 1-О от 13.03.2026, Договор № А260226-3С от 13.03.2026, Договор № 2026.55043 от 16.03.2026 (32615742163), Договор № 2026.58030 от 17.03.2026 (32615755820), Договор на поставку товара № 17/26 от 23.03.2026, Договор № 32615771586 от 24.03.2026 (32615771586). Капитальный ремонт: Договор № 32515590712 от 10.02.2026  (выполнение комплекса  работ по капитальному ремонту здания МАОУ «СОШ № 3») 89 000 366,43 руб. ООО "Союзспецстрой" Срок - 15.08.2026  Договор №  32615748618 от 23.03.2026 (выполнение комплекса  работ по капитальному ремонту здания МАОУ «СОШ № 3») 11 100 019,63 руб. ООО "СОЮЗСПЕЦСТРОЙ" Срок - 15.08.2026</t>
  </si>
  <si>
    <t>Закон Архангельской области от 22 декабря 2025 года №313-22-ОЗ «Об областном бюджете на 2026 год и на плановый период 2027 и 2028 годов»</t>
  </si>
  <si>
    <t>Обеспечение мероприятий по переселению граждан из аварийного жилищного фонда за счет средств, поступивших от публично-правовой компании "Фонд развития территорий"</t>
  </si>
  <si>
    <t xml:space="preserve">По состоянию на 31.03.2026 соглашение не заключено
</t>
  </si>
  <si>
    <t>МКД в кв. 001 МК от 17.06.2024 № 118-24-УГиЗО
3290201813724000033</t>
  </si>
  <si>
    <t>МКД в кв. 002 от 24.06.2024 № 117-24-УГиЗО 
3290201813724000034</t>
  </si>
  <si>
    <t>Сверх соглашения, в рамках нац.проекта (местный бюджет)</t>
  </si>
  <si>
    <t>Подготовка проектной документации на благоустройство территории, прилегающей к общественной территории “Набережная имени А. Зрячева» в городе Северодвинске Архангельской области"</t>
  </si>
  <si>
    <t>от 29.05.2025
 № 25КЖКХ-113</t>
  </si>
  <si>
    <t>Предоставление возмещения за изымаемые жилые помещения лицам, в чьей собственности находятся жилые помещения, входящие в аварийный жилищный фонд, в соответствии со статьей 32 Жилищного кодекса Российской Федерации в рамках адресной программы Архангельской области "Переселение граждан из аварийного жилищного фонда на 2025 - 2028 годы"</t>
  </si>
  <si>
    <t>Муниципальная программа «Развитие жилищного строительства Северодвинска»
Мероприятие 2.01 «Выплата возмещения лицам, являющимся собственниками жилых помещений, расположенных в аварийных многоквартирных домах»</t>
  </si>
  <si>
    <t xml:space="preserve">Соглашение 
о предоставлении субсидии из областного бюджета бюджету муниципального округа Архангельской области «Город Северодвинск» от 10.11.2025 № 12/2025 
и дополнительные соглашения к нему от 28.11.2025 № 1, от 02.02.2026 № 2, 
от 25.03.2026 № 3, заключенные Администрацией Северодвинска с министерством топливно-энергетического комплекса и жилищно-коммунального хозяйства Архангельской области </t>
  </si>
  <si>
    <t xml:space="preserve">Заключено 17 соглашений об изъятии недвижимости для муниципальных нужд с 19 собственниками аварийных жилых помещений путем  предоставления им денежного возмещения взамен изъятых жилых помещений
</t>
  </si>
  <si>
    <t>Туйбова А.А.</t>
  </si>
  <si>
    <t>Договор заключен МАУ "ПКиО"  Благоустройство общественной территории “Набережная имени А. Зрячева» в городе Северодвинске Архангельской области"</t>
  </si>
  <si>
    <t>Рализация проекта Всероссийского конкурса "Набережная имени А. Зрячева"</t>
  </si>
  <si>
    <t>Строительный конторль за выполнением работ по  благоустройству общественной территории "Набережная имени А. Зрячева" в городе Северодвинске Архангельской области"</t>
  </si>
  <si>
    <t xml:space="preserve">от 03.09.2025 № 103 
</t>
  </si>
  <si>
    <t>11.2</t>
  </si>
  <si>
    <t xml:space="preserve"> "Жилье (Архангельская область)" (национальный проект "Инфраструктура для жизни")</t>
  </si>
  <si>
    <t xml:space="preserve"> "Семейные ценности и инфраструктура культуры (Архангельская область)"
(национальный проект "Семья")</t>
  </si>
  <si>
    <t>"Формирование комфортной городской среды (Архангельская область)"
(национальный проект 
"Инфраструктура для жизни")</t>
  </si>
  <si>
    <t>Муниципальные контракты                                                       (реестровые номера)/договоры/соглашения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</si>
</sst>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164" fontId="8" fillId="0" borderId="0" applyFont="0" applyFill="0" applyBorder="0" applyAlignment="0" applyProtection="0"/>
    <xf numFmtId="0" fontId="9" fillId="0" borderId="0"/>
  </cellStyleXfs>
  <cellXfs count="112">
    <xf numFmtId="0" fontId="0" fillId="0" borderId="0" xfId="0"/>
    <xf numFmtId="4" fontId="0" fillId="0" borderId="0" xfId="0" applyNumberFormat="1"/>
    <xf numFmtId="0" fontId="7" fillId="0" borderId="0" xfId="0" applyFont="1"/>
    <xf numFmtId="0" fontId="0" fillId="2" borderId="0" xfId="0" applyFill="1"/>
    <xf numFmtId="49" fontId="5" fillId="0" borderId="1" xfId="0" applyNumberFormat="1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5" fontId="0" fillId="0" borderId="0" xfId="0" applyNumberFormat="1"/>
    <xf numFmtId="14" fontId="5" fillId="0" borderId="1" xfId="0" applyNumberFormat="1" applyFont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6" fillId="0" borderId="0" xfId="0" applyNumberFormat="1" applyFont="1"/>
    <xf numFmtId="14" fontId="5" fillId="2" borderId="2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2" borderId="1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top"/>
    </xf>
    <xf numFmtId="1" fontId="10" fillId="2" borderId="1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/>
    <xf numFmtId="4" fontId="4" fillId="6" borderId="2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8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6" fillId="5" borderId="8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" fontId="6" fillId="2" borderId="11" xfId="0" applyNumberFormat="1" applyFont="1" applyFill="1" applyBorder="1" applyAlignment="1">
      <alignment horizontal="center" vertical="center" wrapText="1"/>
    </xf>
    <xf numFmtId="4" fontId="6" fillId="4" borderId="1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2" borderId="11" xfId="0" applyNumberFormat="1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top" wrapText="1"/>
    </xf>
    <xf numFmtId="14" fontId="12" fillId="0" borderId="1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14" fontId="1" fillId="2" borderId="8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center" vertical="center"/>
    </xf>
    <xf numFmtId="14" fontId="6" fillId="2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1" xr:uid="{00000000-0005-0000-0000-000001000000}"/>
    <cellStyle name="Обычный 5" xfId="3" xr:uid="{00000000-0005-0000-0000-000002000000}"/>
    <cellStyle name="Финансовый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X39"/>
  <sheetViews>
    <sheetView tabSelected="1" zoomScale="70" zoomScaleNormal="70" zoomScaleSheetLayoutView="100" workbookViewId="0">
      <pane xSplit="8" ySplit="5" topLeftCell="M28" activePane="bottomRight" state="frozen"/>
      <selection pane="topRight" activeCell="I1" sqref="I1"/>
      <selection pane="bottomLeft" activeCell="A6" sqref="A6"/>
      <selection pane="bottomRight" activeCell="U20" sqref="U20"/>
    </sheetView>
  </sheetViews>
  <sheetFormatPr defaultRowHeight="15" x14ac:dyDescent="0.25"/>
  <cols>
    <col min="1" max="1" width="7.85546875" customWidth="1"/>
    <col min="2" max="2" width="34.28515625" customWidth="1"/>
    <col min="3" max="3" width="5.7109375" customWidth="1"/>
    <col min="4" max="4" width="38.140625" customWidth="1"/>
    <col min="5" max="5" width="34.42578125" customWidth="1"/>
    <col min="6" max="6" width="38" customWidth="1"/>
    <col min="7" max="7" width="14.42578125" customWidth="1"/>
    <col min="8" max="8" width="12.42578125" customWidth="1"/>
    <col min="9" max="9" width="14.7109375" customWidth="1"/>
    <col min="10" max="10" width="11" customWidth="1"/>
    <col min="11" max="11" width="14.140625" customWidth="1"/>
    <col min="12" max="12" width="11.7109375" customWidth="1"/>
    <col min="13" max="13" width="11" customWidth="1"/>
    <col min="14" max="16" width="10.28515625" customWidth="1"/>
    <col min="17" max="17" width="15.28515625" customWidth="1"/>
    <col min="18" max="18" width="12" customWidth="1"/>
    <col min="19" max="19" width="16.7109375" customWidth="1"/>
    <col min="20" max="20" width="34.140625" customWidth="1"/>
    <col min="21" max="21" width="49" customWidth="1"/>
    <col min="22" max="22" width="19.140625" customWidth="1"/>
    <col min="23" max="24" width="17.42578125" hidden="1" customWidth="1"/>
  </cols>
  <sheetData>
    <row r="1" spans="1:22" ht="16.5" x14ac:dyDescent="0.25">
      <c r="A1" s="87" t="s">
        <v>55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ht="17.25" thickBot="1" x14ac:dyDescent="0.3">
      <c r="A2" s="88" t="s">
        <v>56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</row>
    <row r="3" spans="1:22" ht="27" customHeight="1" x14ac:dyDescent="0.25">
      <c r="A3" s="89" t="s">
        <v>6</v>
      </c>
      <c r="B3" s="80" t="s">
        <v>4</v>
      </c>
      <c r="C3" s="92" t="s">
        <v>0</v>
      </c>
      <c r="D3" s="94" t="s">
        <v>9</v>
      </c>
      <c r="E3" s="94" t="s">
        <v>11</v>
      </c>
      <c r="F3" s="94" t="s">
        <v>10</v>
      </c>
      <c r="G3" s="102" t="s">
        <v>57</v>
      </c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92" t="s">
        <v>1</v>
      </c>
      <c r="T3" s="92"/>
      <c r="U3" s="92" t="s">
        <v>94</v>
      </c>
      <c r="V3" s="97" t="s">
        <v>2</v>
      </c>
    </row>
    <row r="4" spans="1:22" ht="39.75" customHeight="1" x14ac:dyDescent="0.25">
      <c r="A4" s="90"/>
      <c r="B4" s="80"/>
      <c r="C4" s="80"/>
      <c r="D4" s="95"/>
      <c r="E4" s="95"/>
      <c r="F4" s="95"/>
      <c r="G4" s="95" t="s">
        <v>12</v>
      </c>
      <c r="H4" s="95"/>
      <c r="I4" s="80" t="s">
        <v>13</v>
      </c>
      <c r="J4" s="80"/>
      <c r="K4" s="80" t="s">
        <v>18</v>
      </c>
      <c r="L4" s="80"/>
      <c r="M4" s="80" t="s">
        <v>58</v>
      </c>
      <c r="N4" s="80"/>
      <c r="O4" s="100" t="s">
        <v>78</v>
      </c>
      <c r="P4" s="101"/>
      <c r="Q4" s="100" t="s">
        <v>15</v>
      </c>
      <c r="R4" s="101"/>
      <c r="S4" s="80"/>
      <c r="T4" s="80"/>
      <c r="U4" s="80"/>
      <c r="V4" s="98"/>
    </row>
    <row r="5" spans="1:22" ht="29.25" customHeight="1" x14ac:dyDescent="0.25">
      <c r="A5" s="91"/>
      <c r="B5" s="80"/>
      <c r="C5" s="93"/>
      <c r="D5" s="96"/>
      <c r="E5" s="96"/>
      <c r="F5" s="96"/>
      <c r="G5" s="20" t="s">
        <v>7</v>
      </c>
      <c r="H5" s="20" t="s">
        <v>8</v>
      </c>
      <c r="I5" s="21" t="s">
        <v>7</v>
      </c>
      <c r="J5" s="21" t="s">
        <v>8</v>
      </c>
      <c r="K5" s="21" t="s">
        <v>7</v>
      </c>
      <c r="L5" s="21" t="s">
        <v>8</v>
      </c>
      <c r="M5" s="21" t="s">
        <v>7</v>
      </c>
      <c r="N5" s="21" t="s">
        <v>8</v>
      </c>
      <c r="O5" s="21" t="s">
        <v>7</v>
      </c>
      <c r="P5" s="21" t="s">
        <v>8</v>
      </c>
      <c r="Q5" s="21" t="s">
        <v>7</v>
      </c>
      <c r="R5" s="21" t="s">
        <v>8</v>
      </c>
      <c r="S5" s="21" t="s">
        <v>7</v>
      </c>
      <c r="T5" s="19" t="s">
        <v>8</v>
      </c>
      <c r="U5" s="93"/>
      <c r="V5" s="99"/>
    </row>
    <row r="6" spans="1:22" ht="35.25" customHeight="1" x14ac:dyDescent="0.25">
      <c r="A6" s="31"/>
      <c r="B6" s="38"/>
      <c r="C6" s="63"/>
      <c r="D6" s="39"/>
      <c r="E6" s="35"/>
      <c r="F6" s="35"/>
      <c r="G6" s="46">
        <f>G7+G8</f>
        <v>151109.6</v>
      </c>
      <c r="H6" s="46">
        <f t="shared" ref="H6:R6" si="0">H7+H8</f>
        <v>8933</v>
      </c>
      <c r="I6" s="46">
        <f t="shared" si="0"/>
        <v>22579.599999999999</v>
      </c>
      <c r="J6" s="46">
        <f t="shared" si="0"/>
        <v>1334.8</v>
      </c>
      <c r="K6" s="46">
        <f t="shared" si="0"/>
        <v>0</v>
      </c>
      <c r="L6" s="46">
        <f t="shared" si="0"/>
        <v>0</v>
      </c>
      <c r="M6" s="46">
        <f t="shared" si="0"/>
        <v>0</v>
      </c>
      <c r="N6" s="46">
        <f t="shared" si="0"/>
        <v>0</v>
      </c>
      <c r="O6" s="46"/>
      <c r="P6" s="46"/>
      <c r="Q6" s="46">
        <f t="shared" si="0"/>
        <v>173689.2</v>
      </c>
      <c r="R6" s="46">
        <f t="shared" si="0"/>
        <v>10267.799999999999</v>
      </c>
      <c r="S6" s="69"/>
      <c r="T6" s="70"/>
      <c r="U6" s="71"/>
      <c r="V6" s="68"/>
    </row>
    <row r="7" spans="1:22" ht="300" customHeight="1" x14ac:dyDescent="0.25">
      <c r="A7" s="104">
        <v>1</v>
      </c>
      <c r="B7" s="86" t="s">
        <v>53</v>
      </c>
      <c r="C7" s="47">
        <v>1</v>
      </c>
      <c r="D7" s="36" t="s">
        <v>44</v>
      </c>
      <c r="E7" s="36" t="s">
        <v>71</v>
      </c>
      <c r="F7" s="36" t="s">
        <v>45</v>
      </c>
      <c r="G7" s="10">
        <v>151109.6</v>
      </c>
      <c r="H7" s="10">
        <v>8933</v>
      </c>
      <c r="I7" s="10">
        <v>22579.599999999999</v>
      </c>
      <c r="J7" s="10">
        <v>1334.8</v>
      </c>
      <c r="K7" s="10">
        <v>0</v>
      </c>
      <c r="L7" s="10">
        <v>0</v>
      </c>
      <c r="M7" s="10">
        <v>0</v>
      </c>
      <c r="N7" s="10">
        <v>0</v>
      </c>
      <c r="O7" s="10"/>
      <c r="P7" s="10"/>
      <c r="Q7" s="25">
        <f>G7+I7+K7+M7</f>
        <v>173689.2</v>
      </c>
      <c r="R7" s="25">
        <f>H7+J7+L7+N7</f>
        <v>10267.799999999999</v>
      </c>
      <c r="S7" s="67">
        <v>46386</v>
      </c>
      <c r="T7" s="65"/>
      <c r="U7" s="66" t="s">
        <v>72</v>
      </c>
      <c r="V7" s="49" t="s">
        <v>28</v>
      </c>
    </row>
    <row r="8" spans="1:22" ht="163.5" hidden="1" customHeight="1" x14ac:dyDescent="0.25">
      <c r="A8" s="104"/>
      <c r="B8" s="86"/>
      <c r="C8" s="37">
        <v>2</v>
      </c>
      <c r="D8" s="39"/>
      <c r="E8" s="39"/>
      <c r="F8" s="39"/>
      <c r="G8" s="26"/>
      <c r="H8" s="26"/>
      <c r="I8" s="26"/>
      <c r="J8" s="26"/>
      <c r="K8" s="26"/>
      <c r="L8" s="26"/>
      <c r="M8" s="26"/>
      <c r="N8" s="26"/>
      <c r="O8" s="26"/>
      <c r="P8" s="26"/>
      <c r="Q8" s="25">
        <f>G8+I8+K8</f>
        <v>0</v>
      </c>
      <c r="R8" s="25">
        <f>H8+J8+L8+N8</f>
        <v>0</v>
      </c>
      <c r="S8" s="15"/>
      <c r="T8" s="78"/>
      <c r="U8" s="16"/>
      <c r="V8" s="13"/>
    </row>
    <row r="9" spans="1:22" ht="25.5" customHeight="1" x14ac:dyDescent="0.25">
      <c r="A9" s="104"/>
      <c r="B9" s="43"/>
      <c r="C9" s="47"/>
      <c r="D9" s="44"/>
      <c r="E9" s="44"/>
      <c r="F9" s="45"/>
      <c r="G9" s="46">
        <f>SUM(G10:G12)</f>
        <v>164417.90000000002</v>
      </c>
      <c r="H9" s="46">
        <f t="shared" ref="H9:R9" si="1">SUM(H10:H12)</f>
        <v>37250.5</v>
      </c>
      <c r="I9" s="46">
        <f t="shared" si="1"/>
        <v>216.3</v>
      </c>
      <c r="J9" s="46">
        <f t="shared" si="1"/>
        <v>56.1</v>
      </c>
      <c r="K9" s="46">
        <f t="shared" si="1"/>
        <v>0</v>
      </c>
      <c r="L9" s="46">
        <f t="shared" si="1"/>
        <v>0</v>
      </c>
      <c r="M9" s="46">
        <f t="shared" si="1"/>
        <v>0</v>
      </c>
      <c r="N9" s="46">
        <f t="shared" si="1"/>
        <v>0</v>
      </c>
      <c r="O9" s="46"/>
      <c r="P9" s="46"/>
      <c r="Q9" s="46">
        <f t="shared" si="1"/>
        <v>164634.20000000001</v>
      </c>
      <c r="R9" s="46">
        <f t="shared" si="1"/>
        <v>37306.6</v>
      </c>
      <c r="S9" s="24"/>
      <c r="T9" s="24"/>
      <c r="U9" s="45"/>
      <c r="V9" s="22"/>
    </row>
    <row r="10" spans="1:22" ht="125.25" customHeight="1" x14ac:dyDescent="0.25">
      <c r="A10" s="104"/>
      <c r="B10" s="86" t="s">
        <v>46</v>
      </c>
      <c r="C10" s="47">
        <v>2</v>
      </c>
      <c r="D10" s="48" t="s">
        <v>47</v>
      </c>
      <c r="E10" s="48" t="s">
        <v>48</v>
      </c>
      <c r="F10" s="48" t="s">
        <v>73</v>
      </c>
      <c r="G10" s="10">
        <v>149006.1</v>
      </c>
      <c r="H10" s="10">
        <v>33297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/>
      <c r="P10" s="10"/>
      <c r="Q10" s="25">
        <f t="shared" ref="Q10:R12" si="2">G10+I10+K10+M10</f>
        <v>149006.1</v>
      </c>
      <c r="R10" s="25">
        <f t="shared" si="2"/>
        <v>33297</v>
      </c>
      <c r="S10" s="64">
        <v>46386</v>
      </c>
      <c r="T10" s="64"/>
      <c r="U10" s="72" t="s">
        <v>29</v>
      </c>
      <c r="V10" s="73" t="s">
        <v>28</v>
      </c>
    </row>
    <row r="11" spans="1:22" ht="174" customHeight="1" x14ac:dyDescent="0.25">
      <c r="A11" s="104"/>
      <c r="B11" s="86"/>
      <c r="C11" s="47">
        <v>3</v>
      </c>
      <c r="D11" s="36" t="s">
        <v>49</v>
      </c>
      <c r="E11" s="48" t="s">
        <v>50</v>
      </c>
      <c r="F11" s="48" t="s">
        <v>73</v>
      </c>
      <c r="G11" s="10">
        <v>4812.2</v>
      </c>
      <c r="H11" s="10">
        <v>1203.0999999999999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/>
      <c r="P11" s="10"/>
      <c r="Q11" s="25">
        <f t="shared" si="2"/>
        <v>4812.2</v>
      </c>
      <c r="R11" s="25">
        <f t="shared" si="2"/>
        <v>1203.0999999999999</v>
      </c>
      <c r="S11" s="64">
        <v>46386</v>
      </c>
      <c r="T11" s="67"/>
      <c r="U11" s="72" t="s">
        <v>29</v>
      </c>
      <c r="V11" s="49" t="s">
        <v>28</v>
      </c>
    </row>
    <row r="12" spans="1:22" ht="114.75" customHeight="1" x14ac:dyDescent="0.25">
      <c r="A12" s="104"/>
      <c r="B12" s="86"/>
      <c r="C12" s="47">
        <v>4</v>
      </c>
      <c r="D12" s="48" t="s">
        <v>51</v>
      </c>
      <c r="E12" s="48" t="s">
        <v>52</v>
      </c>
      <c r="F12" s="48" t="s">
        <v>73</v>
      </c>
      <c r="G12" s="26">
        <v>10599.6</v>
      </c>
      <c r="H12" s="26">
        <v>2750.4</v>
      </c>
      <c r="I12" s="26">
        <v>216.3</v>
      </c>
      <c r="J12" s="26">
        <v>56.1</v>
      </c>
      <c r="K12" s="26">
        <v>0</v>
      </c>
      <c r="L12" s="26">
        <v>0</v>
      </c>
      <c r="M12" s="26">
        <v>0</v>
      </c>
      <c r="N12" s="26">
        <v>0</v>
      </c>
      <c r="O12" s="26"/>
      <c r="P12" s="26"/>
      <c r="Q12" s="25">
        <f t="shared" si="2"/>
        <v>10815.9</v>
      </c>
      <c r="R12" s="25">
        <f t="shared" si="2"/>
        <v>2806.5</v>
      </c>
      <c r="S12" s="64">
        <v>46386</v>
      </c>
      <c r="T12" s="67"/>
      <c r="U12" s="72" t="s">
        <v>29</v>
      </c>
      <c r="V12" s="49" t="s">
        <v>28</v>
      </c>
    </row>
    <row r="13" spans="1:22" ht="35.25" customHeight="1" thickBot="1" x14ac:dyDescent="0.3">
      <c r="A13" s="31"/>
      <c r="B13" s="12"/>
      <c r="C13" s="47"/>
      <c r="D13" s="12"/>
      <c r="E13" s="13"/>
      <c r="F13" s="40"/>
      <c r="G13" s="29">
        <f>SUM(G14:G16)</f>
        <v>32104.2</v>
      </c>
      <c r="H13" s="29">
        <f t="shared" ref="H13:R13" si="3">SUM(H14:H16)</f>
        <v>0</v>
      </c>
      <c r="I13" s="29">
        <f t="shared" si="3"/>
        <v>655.20000000000005</v>
      </c>
      <c r="J13" s="29">
        <f t="shared" si="3"/>
        <v>0</v>
      </c>
      <c r="K13" s="29">
        <f t="shared" si="3"/>
        <v>8189.9</v>
      </c>
      <c r="L13" s="29">
        <f t="shared" si="3"/>
        <v>0</v>
      </c>
      <c r="M13" s="29">
        <f t="shared" si="3"/>
        <v>0</v>
      </c>
      <c r="N13" s="29">
        <f t="shared" si="3"/>
        <v>0</v>
      </c>
      <c r="O13" s="29"/>
      <c r="P13" s="29"/>
      <c r="Q13" s="29">
        <f t="shared" si="3"/>
        <v>40949.300000000003</v>
      </c>
      <c r="R13" s="29">
        <f t="shared" si="3"/>
        <v>0</v>
      </c>
      <c r="S13" s="27"/>
      <c r="T13" s="28"/>
      <c r="U13" s="32"/>
      <c r="V13" s="22"/>
    </row>
    <row r="14" spans="1:22" ht="278.25" customHeight="1" x14ac:dyDescent="0.25">
      <c r="A14" s="108">
        <v>2</v>
      </c>
      <c r="B14" s="109" t="s">
        <v>92</v>
      </c>
      <c r="C14" s="47">
        <v>5</v>
      </c>
      <c r="D14" s="58" t="s">
        <v>60</v>
      </c>
      <c r="E14" s="58" t="s">
        <v>61</v>
      </c>
      <c r="F14" s="59" t="s">
        <v>62</v>
      </c>
      <c r="G14" s="25">
        <v>20619.599999999999</v>
      </c>
      <c r="H14" s="25"/>
      <c r="I14" s="25">
        <v>420.8</v>
      </c>
      <c r="J14" s="25"/>
      <c r="K14" s="25">
        <v>5260.1</v>
      </c>
      <c r="L14" s="25"/>
      <c r="M14" s="25"/>
      <c r="N14" s="25"/>
      <c r="O14" s="25"/>
      <c r="P14" s="25"/>
      <c r="Q14" s="25">
        <f>G14+I14+K14+M14</f>
        <v>26300.5</v>
      </c>
      <c r="R14" s="25">
        <f>H14+J14+L14+N14</f>
        <v>0</v>
      </c>
      <c r="S14" s="61">
        <v>46387</v>
      </c>
      <c r="T14" s="62"/>
      <c r="U14" s="62" t="s">
        <v>68</v>
      </c>
      <c r="V14" s="36" t="s">
        <v>43</v>
      </c>
    </row>
    <row r="15" spans="1:22" ht="189" customHeight="1" x14ac:dyDescent="0.25">
      <c r="A15" s="108"/>
      <c r="B15" s="85"/>
      <c r="C15" s="47">
        <v>6</v>
      </c>
      <c r="D15" s="58" t="s">
        <v>63</v>
      </c>
      <c r="E15" s="60" t="s">
        <v>64</v>
      </c>
      <c r="F15" s="59" t="s">
        <v>62</v>
      </c>
      <c r="G15" s="25">
        <v>9425.2000000000007</v>
      </c>
      <c r="H15" s="25"/>
      <c r="I15" s="25">
        <v>192.4</v>
      </c>
      <c r="J15" s="25"/>
      <c r="K15" s="25">
        <v>2404.4</v>
      </c>
      <c r="L15" s="25"/>
      <c r="M15" s="25"/>
      <c r="N15" s="25"/>
      <c r="O15" s="25"/>
      <c r="P15" s="25"/>
      <c r="Q15" s="25">
        <f t="shared" ref="Q15:Q16" si="4">G15+I15+K15+M15</f>
        <v>12022</v>
      </c>
      <c r="R15" s="25">
        <f t="shared" ref="R15:R16" si="5">H15+J15+L15+N15</f>
        <v>0</v>
      </c>
      <c r="S15" s="61">
        <v>46387</v>
      </c>
      <c r="T15" s="62"/>
      <c r="U15" s="62" t="s">
        <v>69</v>
      </c>
      <c r="V15" s="36" t="s">
        <v>43</v>
      </c>
    </row>
    <row r="16" spans="1:22" ht="151.5" customHeight="1" thickBot="1" x14ac:dyDescent="0.3">
      <c r="A16" s="108"/>
      <c r="B16" s="110"/>
      <c r="C16" s="47">
        <v>7</v>
      </c>
      <c r="D16" s="58" t="s">
        <v>65</v>
      </c>
      <c r="E16" s="58" t="s">
        <v>66</v>
      </c>
      <c r="F16" s="59" t="s">
        <v>67</v>
      </c>
      <c r="G16" s="25">
        <v>2059.4</v>
      </c>
      <c r="H16" s="25"/>
      <c r="I16" s="25">
        <v>42</v>
      </c>
      <c r="J16" s="25"/>
      <c r="K16" s="25">
        <v>525.4</v>
      </c>
      <c r="L16" s="25"/>
      <c r="M16" s="25"/>
      <c r="N16" s="25"/>
      <c r="O16" s="25"/>
      <c r="P16" s="25"/>
      <c r="Q16" s="25">
        <f t="shared" si="4"/>
        <v>2626.8</v>
      </c>
      <c r="R16" s="25">
        <f t="shared" si="5"/>
        <v>0</v>
      </c>
      <c r="S16" s="61">
        <v>46387</v>
      </c>
      <c r="T16" s="75"/>
      <c r="U16" s="111" t="s">
        <v>70</v>
      </c>
      <c r="V16" s="36" t="s">
        <v>43</v>
      </c>
    </row>
    <row r="17" spans="1:22" ht="54" customHeight="1" x14ac:dyDescent="0.25">
      <c r="A17" s="5"/>
      <c r="B17" s="18"/>
      <c r="C17" s="18"/>
      <c r="D17" s="6"/>
      <c r="E17" s="6"/>
      <c r="F17" s="6"/>
      <c r="G17" s="34">
        <f>SUM(G18:G20)</f>
        <v>0</v>
      </c>
      <c r="H17" s="34">
        <f t="shared" ref="H17:R17" si="6">SUM(H18:H20)</f>
        <v>0</v>
      </c>
      <c r="I17" s="34">
        <f t="shared" si="6"/>
        <v>119510.97249</v>
      </c>
      <c r="J17" s="34">
        <f t="shared" si="6"/>
        <v>0</v>
      </c>
      <c r="K17" s="34">
        <f t="shared" si="6"/>
        <v>2249.1799999999998</v>
      </c>
      <c r="L17" s="34">
        <f t="shared" si="6"/>
        <v>0</v>
      </c>
      <c r="M17" s="34">
        <f t="shared" si="6"/>
        <v>459758.80027999997</v>
      </c>
      <c r="N17" s="34">
        <f t="shared" si="6"/>
        <v>44669.08</v>
      </c>
      <c r="O17" s="34"/>
      <c r="P17" s="34"/>
      <c r="Q17" s="34">
        <f>SUM(Q18:Q20)</f>
        <v>581518.95276999997</v>
      </c>
      <c r="R17" s="34">
        <f t="shared" si="6"/>
        <v>44669.08</v>
      </c>
      <c r="S17" s="22" t="s">
        <v>3</v>
      </c>
      <c r="T17" s="13"/>
      <c r="U17" s="36"/>
      <c r="V17" s="68"/>
    </row>
    <row r="18" spans="1:22" ht="63" customHeight="1" x14ac:dyDescent="0.25">
      <c r="A18" s="105">
        <v>3</v>
      </c>
      <c r="B18" s="82" t="s">
        <v>91</v>
      </c>
      <c r="C18" s="84">
        <v>8</v>
      </c>
      <c r="D18" s="82" t="s">
        <v>74</v>
      </c>
      <c r="E18" s="82" t="s">
        <v>14</v>
      </c>
      <c r="F18" s="82" t="s">
        <v>75</v>
      </c>
      <c r="G18" s="25">
        <v>0</v>
      </c>
      <c r="H18" s="25">
        <v>0</v>
      </c>
      <c r="I18" s="25">
        <v>58372.981809999997</v>
      </c>
      <c r="J18" s="9">
        <v>0</v>
      </c>
      <c r="K18" s="9">
        <v>0</v>
      </c>
      <c r="L18" s="9">
        <v>0</v>
      </c>
      <c r="M18" s="25">
        <v>179272.78513999999</v>
      </c>
      <c r="N18" s="9">
        <v>0</v>
      </c>
      <c r="O18" s="9"/>
      <c r="P18" s="9"/>
      <c r="Q18" s="25">
        <f>G18+I18+K18+M18</f>
        <v>237645.76694999999</v>
      </c>
      <c r="R18" s="25">
        <f>J18+L18+N18</f>
        <v>0</v>
      </c>
      <c r="S18" s="23">
        <v>46631</v>
      </c>
      <c r="T18" s="22" t="s">
        <v>42</v>
      </c>
      <c r="U18" s="22" t="s">
        <v>76</v>
      </c>
      <c r="V18" s="80" t="s">
        <v>54</v>
      </c>
    </row>
    <row r="19" spans="1:22" ht="51" customHeight="1" x14ac:dyDescent="0.25">
      <c r="A19" s="106"/>
      <c r="B19" s="85"/>
      <c r="C19" s="84"/>
      <c r="D19" s="83"/>
      <c r="E19" s="83"/>
      <c r="F19" s="83"/>
      <c r="G19" s="25">
        <v>0</v>
      </c>
      <c r="H19" s="25">
        <v>0</v>
      </c>
      <c r="I19" s="25">
        <v>52141.260679999999</v>
      </c>
      <c r="J19" s="9">
        <v>0</v>
      </c>
      <c r="K19" s="9">
        <v>0</v>
      </c>
      <c r="L19" s="9">
        <v>0</v>
      </c>
      <c r="M19" s="25">
        <v>179272.78513999999</v>
      </c>
      <c r="N19" s="9">
        <v>0</v>
      </c>
      <c r="O19" s="9"/>
      <c r="P19" s="9"/>
      <c r="Q19" s="25">
        <f t="shared" ref="Q19:Q20" si="7">G19+I19+K19+M19</f>
        <v>231414.04582</v>
      </c>
      <c r="R19" s="25">
        <f t="shared" ref="R19:R20" si="8">J19+L19+N19</f>
        <v>0</v>
      </c>
      <c r="S19" s="23">
        <v>46631</v>
      </c>
      <c r="T19" s="22" t="s">
        <v>42</v>
      </c>
      <c r="U19" s="22" t="s">
        <v>77</v>
      </c>
      <c r="V19" s="80"/>
    </row>
    <row r="20" spans="1:22" ht="177.75" customHeight="1" x14ac:dyDescent="0.25">
      <c r="A20" s="106"/>
      <c r="B20" s="83"/>
      <c r="C20" s="74">
        <v>9</v>
      </c>
      <c r="D20" s="36" t="s">
        <v>81</v>
      </c>
      <c r="E20" s="36" t="s">
        <v>82</v>
      </c>
      <c r="F20" s="36" t="s">
        <v>83</v>
      </c>
      <c r="G20" s="25">
        <v>0</v>
      </c>
      <c r="H20" s="25">
        <v>0</v>
      </c>
      <c r="I20" s="25">
        <v>8996.73</v>
      </c>
      <c r="J20" s="25">
        <v>0</v>
      </c>
      <c r="K20" s="25">
        <v>2249.1799999999998</v>
      </c>
      <c r="L20" s="25">
        <v>0</v>
      </c>
      <c r="M20" s="25">
        <v>101213.23</v>
      </c>
      <c r="N20" s="25">
        <v>44669.08</v>
      </c>
      <c r="O20" s="25"/>
      <c r="P20" s="25"/>
      <c r="Q20" s="25">
        <f t="shared" si="7"/>
        <v>112459.14</v>
      </c>
      <c r="R20" s="25">
        <f t="shared" si="8"/>
        <v>44669.08</v>
      </c>
      <c r="S20" s="61">
        <v>46387</v>
      </c>
      <c r="T20" s="62"/>
      <c r="U20" s="62" t="s">
        <v>84</v>
      </c>
      <c r="V20" s="36" t="s">
        <v>85</v>
      </c>
    </row>
    <row r="21" spans="1:22" ht="24.75" customHeight="1" x14ac:dyDescent="0.25">
      <c r="A21" s="106"/>
      <c r="B21" s="81" t="s">
        <v>17</v>
      </c>
      <c r="C21" s="81"/>
      <c r="D21" s="81"/>
      <c r="E21" s="4"/>
      <c r="F21" s="4"/>
      <c r="G21" s="41">
        <f>G22+G24+G28+G31+G26+G30</f>
        <v>29890</v>
      </c>
      <c r="H21" s="41">
        <f t="shared" ref="H21:R21" si="9">H22+H24+H28+H31+H26+H30</f>
        <v>0</v>
      </c>
      <c r="I21" s="41">
        <f t="shared" si="9"/>
        <v>610</v>
      </c>
      <c r="J21" s="41">
        <f t="shared" si="9"/>
        <v>0</v>
      </c>
      <c r="K21" s="41">
        <f t="shared" si="9"/>
        <v>610</v>
      </c>
      <c r="L21" s="41">
        <f t="shared" si="9"/>
        <v>0</v>
      </c>
      <c r="M21" s="41">
        <f t="shared" si="9"/>
        <v>0</v>
      </c>
      <c r="N21" s="41">
        <f t="shared" si="9"/>
        <v>0</v>
      </c>
      <c r="O21" s="41">
        <f t="shared" si="9"/>
        <v>48995.44</v>
      </c>
      <c r="P21" s="41">
        <f t="shared" si="9"/>
        <v>333.9</v>
      </c>
      <c r="Q21" s="41">
        <f t="shared" si="9"/>
        <v>80105.440000000002</v>
      </c>
      <c r="R21" s="41">
        <f t="shared" si="9"/>
        <v>333.9</v>
      </c>
      <c r="S21" s="23"/>
      <c r="T21" s="8"/>
      <c r="U21" s="11"/>
      <c r="V21" s="22"/>
    </row>
    <row r="22" spans="1:22" s="3" customFormat="1" ht="51" hidden="1" customHeight="1" x14ac:dyDescent="0.25">
      <c r="A22" s="106"/>
      <c r="B22" s="82" t="s">
        <v>93</v>
      </c>
      <c r="C22" s="50">
        <v>7</v>
      </c>
      <c r="D22" s="50" t="s">
        <v>16</v>
      </c>
      <c r="E22" s="86" t="s">
        <v>30</v>
      </c>
      <c r="F22" s="86" t="s">
        <v>33</v>
      </c>
      <c r="G22" s="29">
        <f>G23</f>
        <v>0</v>
      </c>
      <c r="H22" s="29">
        <f t="shared" ref="H22:R22" si="10">H23</f>
        <v>0</v>
      </c>
      <c r="I22" s="29">
        <f t="shared" si="10"/>
        <v>0</v>
      </c>
      <c r="J22" s="29">
        <f t="shared" si="10"/>
        <v>0</v>
      </c>
      <c r="K22" s="29">
        <f t="shared" si="10"/>
        <v>0</v>
      </c>
      <c r="L22" s="29">
        <f t="shared" si="10"/>
        <v>0</v>
      </c>
      <c r="M22" s="29">
        <f t="shared" si="10"/>
        <v>0</v>
      </c>
      <c r="N22" s="29">
        <f t="shared" si="10"/>
        <v>0</v>
      </c>
      <c r="O22" s="29">
        <f t="shared" si="10"/>
        <v>0</v>
      </c>
      <c r="P22" s="29">
        <f t="shared" si="10"/>
        <v>0</v>
      </c>
      <c r="Q22" s="29">
        <f t="shared" si="10"/>
        <v>0</v>
      </c>
      <c r="R22" s="29">
        <f t="shared" si="10"/>
        <v>0</v>
      </c>
      <c r="T22" s="28"/>
      <c r="U22" s="24"/>
      <c r="V22" s="80" t="s">
        <v>27</v>
      </c>
    </row>
    <row r="23" spans="1:22" ht="57" hidden="1" customHeight="1" x14ac:dyDescent="0.25">
      <c r="A23" s="106"/>
      <c r="B23" s="85"/>
      <c r="C23" s="4" t="s">
        <v>5</v>
      </c>
      <c r="D23" s="51" t="s">
        <v>31</v>
      </c>
      <c r="E23" s="86"/>
      <c r="F23" s="8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>
        <f>G23+I23+K23+M23</f>
        <v>0</v>
      </c>
      <c r="R23" s="26">
        <f>H23+J23+L23+N23</f>
        <v>0</v>
      </c>
      <c r="S23" s="8">
        <v>45853</v>
      </c>
      <c r="T23" s="53"/>
      <c r="U23" s="53" t="s">
        <v>32</v>
      </c>
      <c r="V23" s="80"/>
    </row>
    <row r="24" spans="1:22" ht="15" hidden="1" customHeight="1" x14ac:dyDescent="0.25">
      <c r="A24" s="106"/>
      <c r="B24" s="85"/>
      <c r="C24" s="4" t="s">
        <v>19</v>
      </c>
      <c r="D24" s="52" t="s">
        <v>20</v>
      </c>
      <c r="E24" s="86"/>
      <c r="F24" s="86"/>
      <c r="G24" s="29">
        <f>G25</f>
        <v>0</v>
      </c>
      <c r="H24" s="29">
        <f t="shared" ref="H24:R24" si="11">H25</f>
        <v>0</v>
      </c>
      <c r="I24" s="29">
        <f t="shared" si="11"/>
        <v>0</v>
      </c>
      <c r="J24" s="29">
        <f t="shared" si="11"/>
        <v>0</v>
      </c>
      <c r="K24" s="29">
        <f t="shared" si="11"/>
        <v>0</v>
      </c>
      <c r="L24" s="29">
        <f t="shared" si="11"/>
        <v>0</v>
      </c>
      <c r="M24" s="29">
        <f t="shared" si="11"/>
        <v>0</v>
      </c>
      <c r="N24" s="29">
        <f t="shared" si="11"/>
        <v>0</v>
      </c>
      <c r="O24" s="29">
        <f t="shared" si="11"/>
        <v>0</v>
      </c>
      <c r="P24" s="29">
        <f t="shared" si="11"/>
        <v>0</v>
      </c>
      <c r="Q24" s="29">
        <f t="shared" si="11"/>
        <v>0</v>
      </c>
      <c r="R24" s="29">
        <f t="shared" si="11"/>
        <v>0</v>
      </c>
      <c r="S24" s="54"/>
      <c r="T24" s="54"/>
      <c r="U24" s="54"/>
      <c r="V24" s="80"/>
    </row>
    <row r="25" spans="1:22" ht="15" hidden="1" customHeight="1" x14ac:dyDescent="0.25">
      <c r="A25" s="106"/>
      <c r="B25" s="85"/>
      <c r="C25" s="4" t="s">
        <v>21</v>
      </c>
      <c r="D25" s="52"/>
      <c r="E25" s="86"/>
      <c r="F25" s="86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26">
        <f>G25+I25+K25+M25</f>
        <v>0</v>
      </c>
      <c r="R25" s="26">
        <f>H25+J25+L25+N25</f>
        <v>0</v>
      </c>
      <c r="S25" s="55"/>
      <c r="T25" s="53"/>
      <c r="U25" s="56"/>
      <c r="V25" s="80"/>
    </row>
    <row r="26" spans="1:22" ht="32.25" hidden="1" customHeight="1" x14ac:dyDescent="0.25">
      <c r="A26" s="106"/>
      <c r="B26" s="85"/>
      <c r="C26" s="4" t="s">
        <v>22</v>
      </c>
      <c r="D26" s="52" t="s">
        <v>34</v>
      </c>
      <c r="E26" s="86"/>
      <c r="F26" s="86"/>
      <c r="G26" s="29">
        <f>G27</f>
        <v>0</v>
      </c>
      <c r="H26" s="29">
        <f t="shared" ref="H26:R26" si="12">H27</f>
        <v>0</v>
      </c>
      <c r="I26" s="29">
        <f t="shared" si="12"/>
        <v>0</v>
      </c>
      <c r="J26" s="29">
        <f t="shared" si="12"/>
        <v>0</v>
      </c>
      <c r="K26" s="29">
        <f t="shared" si="12"/>
        <v>0</v>
      </c>
      <c r="L26" s="29">
        <f t="shared" si="12"/>
        <v>0</v>
      </c>
      <c r="M26" s="29">
        <f t="shared" si="12"/>
        <v>0</v>
      </c>
      <c r="N26" s="29">
        <f t="shared" si="12"/>
        <v>0</v>
      </c>
      <c r="O26" s="29">
        <f t="shared" si="12"/>
        <v>0</v>
      </c>
      <c r="P26" s="29">
        <f t="shared" si="12"/>
        <v>0</v>
      </c>
      <c r="Q26" s="29">
        <f t="shared" si="12"/>
        <v>0</v>
      </c>
      <c r="R26" s="29">
        <f t="shared" si="12"/>
        <v>0</v>
      </c>
      <c r="S26" s="8"/>
      <c r="T26" s="53"/>
      <c r="U26" s="56"/>
      <c r="V26" s="80"/>
    </row>
    <row r="27" spans="1:22" ht="75" hidden="1" customHeight="1" x14ac:dyDescent="0.25">
      <c r="A27" s="106"/>
      <c r="B27" s="85"/>
      <c r="C27" s="4" t="s">
        <v>36</v>
      </c>
      <c r="D27" s="52" t="s">
        <v>35</v>
      </c>
      <c r="E27" s="86"/>
      <c r="F27" s="86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26">
        <f>G27+I27+K27+M27</f>
        <v>0</v>
      </c>
      <c r="R27" s="26">
        <f>H27+J27+L27+N27</f>
        <v>0</v>
      </c>
      <c r="S27" s="55">
        <v>45714</v>
      </c>
      <c r="T27" s="55">
        <v>45714</v>
      </c>
      <c r="U27" s="56" t="s">
        <v>40</v>
      </c>
      <c r="V27" s="80"/>
    </row>
    <row r="28" spans="1:22" x14ac:dyDescent="0.25">
      <c r="A28" s="106"/>
      <c r="B28" s="85"/>
      <c r="C28" s="42" t="s">
        <v>23</v>
      </c>
      <c r="D28" s="76" t="s">
        <v>24</v>
      </c>
      <c r="E28" s="86"/>
      <c r="F28" s="86"/>
      <c r="G28" s="29">
        <f>G29</f>
        <v>0</v>
      </c>
      <c r="H28" s="29">
        <f t="shared" ref="H28:R28" si="13">H29</f>
        <v>0</v>
      </c>
      <c r="I28" s="29">
        <f t="shared" si="13"/>
        <v>0</v>
      </c>
      <c r="J28" s="29">
        <f t="shared" si="13"/>
        <v>0</v>
      </c>
      <c r="K28" s="29">
        <f t="shared" si="13"/>
        <v>0</v>
      </c>
      <c r="L28" s="29">
        <f t="shared" si="13"/>
        <v>0</v>
      </c>
      <c r="M28" s="29">
        <f t="shared" si="13"/>
        <v>0</v>
      </c>
      <c r="N28" s="29">
        <f t="shared" si="13"/>
        <v>0</v>
      </c>
      <c r="O28" s="29">
        <f t="shared" ref="O28" si="14">O29</f>
        <v>333.9</v>
      </c>
      <c r="P28" s="29">
        <f t="shared" ref="P28" si="15">P29</f>
        <v>333.9</v>
      </c>
      <c r="Q28" s="29">
        <f t="shared" si="13"/>
        <v>333.9</v>
      </c>
      <c r="R28" s="29">
        <f t="shared" si="13"/>
        <v>333.9</v>
      </c>
      <c r="S28" s="54"/>
      <c r="T28" s="54"/>
      <c r="U28" s="54"/>
      <c r="V28" s="80"/>
    </row>
    <row r="29" spans="1:22" ht="101.25" customHeight="1" x14ac:dyDescent="0.25">
      <c r="A29" s="106"/>
      <c r="B29" s="85"/>
      <c r="C29" s="42" t="s">
        <v>25</v>
      </c>
      <c r="D29" s="76" t="s">
        <v>79</v>
      </c>
      <c r="E29" s="86"/>
      <c r="F29" s="86"/>
      <c r="G29" s="30"/>
      <c r="H29" s="30"/>
      <c r="I29" s="30"/>
      <c r="J29" s="30"/>
      <c r="K29" s="30"/>
      <c r="L29" s="30"/>
      <c r="M29" s="30"/>
      <c r="N29" s="30"/>
      <c r="O29" s="30">
        <v>333.9</v>
      </c>
      <c r="P29" s="30">
        <v>333.9</v>
      </c>
      <c r="Q29" s="25">
        <f>G29+I29+K29+M29+O29</f>
        <v>333.9</v>
      </c>
      <c r="R29" s="25">
        <f>H29+J29+L29+N29+P29</f>
        <v>333.9</v>
      </c>
      <c r="S29" s="77">
        <v>45908</v>
      </c>
      <c r="T29" s="23">
        <v>46051</v>
      </c>
      <c r="U29" s="22" t="s">
        <v>80</v>
      </c>
      <c r="V29" s="80"/>
    </row>
    <row r="30" spans="1:22" ht="15.75" customHeight="1" x14ac:dyDescent="0.25">
      <c r="A30" s="106"/>
      <c r="B30" s="85"/>
      <c r="C30" s="42"/>
      <c r="D30" s="76" t="s">
        <v>26</v>
      </c>
      <c r="E30" s="86"/>
      <c r="F30" s="86"/>
      <c r="G30" s="30">
        <v>29890</v>
      </c>
      <c r="H30" s="30"/>
      <c r="I30" s="30">
        <v>610</v>
      </c>
      <c r="J30" s="30"/>
      <c r="K30" s="30">
        <v>610</v>
      </c>
      <c r="L30" s="30"/>
      <c r="M30" s="30"/>
      <c r="N30" s="30"/>
      <c r="O30" s="30">
        <v>4056.1</v>
      </c>
      <c r="P30" s="30">
        <v>0</v>
      </c>
      <c r="Q30" s="25">
        <f>G30+I30+K30+M30+O30</f>
        <v>35166.1</v>
      </c>
      <c r="R30" s="25">
        <f>H30+J30+L30+N30+P30</f>
        <v>0</v>
      </c>
      <c r="S30" s="57"/>
      <c r="T30" s="8"/>
      <c r="U30" s="13"/>
      <c r="V30" s="80"/>
    </row>
    <row r="31" spans="1:22" ht="25.5" customHeight="1" x14ac:dyDescent="0.25">
      <c r="A31" s="106"/>
      <c r="B31" s="85"/>
      <c r="C31" s="42" t="s">
        <v>37</v>
      </c>
      <c r="D31" s="76" t="s">
        <v>87</v>
      </c>
      <c r="E31" s="86"/>
      <c r="F31" s="82" t="s">
        <v>39</v>
      </c>
      <c r="G31" s="29">
        <f>G32+G33</f>
        <v>0</v>
      </c>
      <c r="H31" s="29">
        <f t="shared" ref="H31:R31" si="16">H32+H33</f>
        <v>0</v>
      </c>
      <c r="I31" s="29">
        <f t="shared" si="16"/>
        <v>0</v>
      </c>
      <c r="J31" s="29">
        <f t="shared" si="16"/>
        <v>0</v>
      </c>
      <c r="K31" s="29">
        <f t="shared" si="16"/>
        <v>0</v>
      </c>
      <c r="L31" s="29">
        <f t="shared" si="16"/>
        <v>0</v>
      </c>
      <c r="M31" s="29">
        <f t="shared" si="16"/>
        <v>0</v>
      </c>
      <c r="N31" s="29">
        <f t="shared" si="16"/>
        <v>0</v>
      </c>
      <c r="O31" s="29">
        <f t="shared" si="16"/>
        <v>44605.440000000002</v>
      </c>
      <c r="P31" s="29">
        <f t="shared" si="16"/>
        <v>0</v>
      </c>
      <c r="Q31" s="29">
        <f t="shared" si="16"/>
        <v>44605.440000000002</v>
      </c>
      <c r="R31" s="29">
        <f t="shared" si="16"/>
        <v>0</v>
      </c>
      <c r="S31" s="57"/>
      <c r="T31" s="8"/>
      <c r="U31" s="13"/>
      <c r="V31" s="80"/>
    </row>
    <row r="32" spans="1:22" ht="75.75" customHeight="1" x14ac:dyDescent="0.25">
      <c r="A32" s="106"/>
      <c r="B32" s="85"/>
      <c r="C32" s="42" t="s">
        <v>38</v>
      </c>
      <c r="D32" s="76" t="s">
        <v>86</v>
      </c>
      <c r="E32" s="86"/>
      <c r="F32" s="85"/>
      <c r="G32" s="30"/>
      <c r="H32" s="30"/>
      <c r="I32" s="30"/>
      <c r="J32" s="30"/>
      <c r="K32" s="30"/>
      <c r="L32" s="30"/>
      <c r="M32" s="30"/>
      <c r="N32" s="30"/>
      <c r="O32" s="30">
        <v>43825.440000000002</v>
      </c>
      <c r="P32" s="30"/>
      <c r="Q32" s="25">
        <f>G32+I32+K32+M32+O32</f>
        <v>43825.440000000002</v>
      </c>
      <c r="R32" s="25">
        <f t="shared" ref="R32:R33" si="17">H32+J32+L32+N32</f>
        <v>0</v>
      </c>
      <c r="S32" s="77">
        <v>46223</v>
      </c>
      <c r="T32" s="8"/>
      <c r="U32" s="22" t="s">
        <v>41</v>
      </c>
      <c r="V32" s="36" t="s">
        <v>27</v>
      </c>
    </row>
    <row r="33" spans="1:22" ht="84.75" customHeight="1" x14ac:dyDescent="0.25">
      <c r="A33" s="107"/>
      <c r="B33" s="83"/>
      <c r="C33" s="42" t="s">
        <v>90</v>
      </c>
      <c r="D33" s="76" t="s">
        <v>88</v>
      </c>
      <c r="E33" s="86"/>
      <c r="F33" s="83"/>
      <c r="G33" s="30"/>
      <c r="H33" s="30"/>
      <c r="I33" s="30"/>
      <c r="J33" s="30"/>
      <c r="K33" s="30"/>
      <c r="L33" s="30"/>
      <c r="M33" s="30"/>
      <c r="N33" s="30"/>
      <c r="O33" s="30">
        <v>780</v>
      </c>
      <c r="P33" s="30"/>
      <c r="Q33" s="25">
        <f>G33+I33+K33+M33+O33</f>
        <v>780</v>
      </c>
      <c r="R33" s="25">
        <f t="shared" si="17"/>
        <v>0</v>
      </c>
      <c r="S33" s="77">
        <v>46223</v>
      </c>
      <c r="T33" s="8"/>
      <c r="U33" s="22" t="s">
        <v>89</v>
      </c>
      <c r="V33" s="36" t="s">
        <v>27</v>
      </c>
    </row>
    <row r="34" spans="1:22" x14ac:dyDescent="0.25">
      <c r="A34" s="2" t="s">
        <v>59</v>
      </c>
      <c r="B34" s="2"/>
      <c r="C34" s="2"/>
      <c r="D34" s="2"/>
      <c r="F34" s="79"/>
      <c r="G34" s="33">
        <f>G21+G13+G6+G17+G9</f>
        <v>377521.7</v>
      </c>
      <c r="H34" s="33">
        <f t="shared" ref="H34:R34" si="18">H21+H13+H6+H17+H9</f>
        <v>46183.5</v>
      </c>
      <c r="I34" s="33">
        <f t="shared" si="18"/>
        <v>143572.07248999999</v>
      </c>
      <c r="J34" s="33">
        <f t="shared" si="18"/>
        <v>1390.8999999999999</v>
      </c>
      <c r="K34" s="33">
        <f t="shared" si="18"/>
        <v>11049.08</v>
      </c>
      <c r="L34" s="33">
        <f t="shared" si="18"/>
        <v>0</v>
      </c>
      <c r="M34" s="33">
        <f t="shared" si="18"/>
        <v>459758.80027999997</v>
      </c>
      <c r="N34" s="33">
        <f t="shared" si="18"/>
        <v>44669.08</v>
      </c>
      <c r="O34" s="33">
        <f t="shared" si="18"/>
        <v>48995.44</v>
      </c>
      <c r="P34" s="33">
        <f t="shared" si="18"/>
        <v>333.9</v>
      </c>
      <c r="Q34" s="33">
        <f t="shared" si="18"/>
        <v>1040897.09277</v>
      </c>
      <c r="R34" s="33">
        <f t="shared" si="18"/>
        <v>92577.38</v>
      </c>
      <c r="S34" s="17"/>
      <c r="T34" s="17"/>
      <c r="U34" s="17"/>
      <c r="V34" s="17"/>
    </row>
    <row r="35" spans="1:22" x14ac:dyDescent="0.25">
      <c r="A35" s="2"/>
      <c r="B35" s="2"/>
      <c r="C35" s="2"/>
      <c r="D35" s="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7"/>
    </row>
    <row r="36" spans="1:22" x14ac:dyDescent="0.25">
      <c r="A36" s="2"/>
      <c r="B36" s="2"/>
      <c r="C36" s="2"/>
      <c r="D36" s="2"/>
      <c r="G36" s="1"/>
      <c r="H36" s="1"/>
      <c r="K36" s="14"/>
      <c r="L36" s="1"/>
      <c r="M36" s="1"/>
      <c r="N36" s="1"/>
      <c r="O36" s="1"/>
      <c r="P36" s="1"/>
      <c r="Q36" s="1"/>
      <c r="R36" s="1"/>
      <c r="S36" s="7"/>
    </row>
    <row r="37" spans="1:22" x14ac:dyDescent="0.25">
      <c r="A37" s="2"/>
      <c r="B37" s="2"/>
      <c r="C37" s="2"/>
      <c r="D37" s="2"/>
      <c r="G37" s="1"/>
      <c r="H37" s="1"/>
      <c r="K37" s="14"/>
      <c r="L37" s="1"/>
      <c r="M37" s="1"/>
      <c r="N37" s="1"/>
      <c r="O37" s="1"/>
      <c r="P37" s="1"/>
      <c r="Q37" s="1"/>
      <c r="R37" s="1"/>
      <c r="S37" s="7"/>
    </row>
    <row r="38" spans="1:22" x14ac:dyDescent="0.25">
      <c r="A38" s="2"/>
      <c r="B38" s="2"/>
      <c r="C38" s="2"/>
      <c r="D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7"/>
    </row>
    <row r="39" spans="1:22" x14ac:dyDescent="0.25">
      <c r="A39" s="2"/>
      <c r="B39" s="2"/>
      <c r="C39" s="2"/>
      <c r="D39" s="2"/>
      <c r="F39" s="1"/>
      <c r="G39" s="1"/>
      <c r="H39" s="1"/>
      <c r="I39" s="1"/>
      <c r="J39" s="1"/>
      <c r="K39" s="1"/>
      <c r="Q39" s="1"/>
    </row>
  </sheetData>
  <mergeCells count="36">
    <mergeCell ref="Q4:R4"/>
    <mergeCell ref="F31:F33"/>
    <mergeCell ref="A14:A16"/>
    <mergeCell ref="B14:B16"/>
    <mergeCell ref="B7:B8"/>
    <mergeCell ref="A18:A33"/>
    <mergeCell ref="F22:F30"/>
    <mergeCell ref="G4:H4"/>
    <mergeCell ref="I4:J4"/>
    <mergeCell ref="K4:L4"/>
    <mergeCell ref="E22:E33"/>
    <mergeCell ref="E18:E19"/>
    <mergeCell ref="F18:F19"/>
    <mergeCell ref="B10:B12"/>
    <mergeCell ref="A1:V1"/>
    <mergeCell ref="A2:V2"/>
    <mergeCell ref="A3:A5"/>
    <mergeCell ref="B3:B5"/>
    <mergeCell ref="C3:C5"/>
    <mergeCell ref="D3:D5"/>
    <mergeCell ref="E3:E5"/>
    <mergeCell ref="F3:F5"/>
    <mergeCell ref="S3:T4"/>
    <mergeCell ref="U3:U5"/>
    <mergeCell ref="V3:V5"/>
    <mergeCell ref="O4:P4"/>
    <mergeCell ref="G3:R3"/>
    <mergeCell ref="A7:A12"/>
    <mergeCell ref="M4:N4"/>
    <mergeCell ref="V22:V31"/>
    <mergeCell ref="B21:D21"/>
    <mergeCell ref="D18:D19"/>
    <mergeCell ref="C18:C19"/>
    <mergeCell ref="B18:B20"/>
    <mergeCell ref="V18:V19"/>
    <mergeCell ref="B22:B33"/>
  </mergeCells>
  <pageMargins left="0.25" right="0.25" top="0.75" bottom="0.75" header="0.3" footer="0.3"/>
  <pageSetup paperSize="9" orientation="portrait" horizontalDpi="180" verticalDpi="180" r:id="rId1"/>
  <ignoredErrors>
    <ignoredError sqref="Q17 Q31 Q13:R13 R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31.03.2026</vt:lpstr>
      <vt:lpstr>'31.03.2026'!Заголовки_для_печати</vt:lpstr>
      <vt:lpstr>'31.03.2026'!Область_печати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2026-04-16T11:14:08Z</dcterms:modified>
</cp:coreProperties>
</file>